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80" windowWidth="11832" windowHeight="6732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'Лист1'!$A$1:$N$57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<sst xmlns="http://schemas.openxmlformats.org/spreadsheetml/2006/main" count="106" uniqueCount="73">
  <si>
    <t xml:space="preserve">       Показатели</t>
  </si>
  <si>
    <t>Единица измерения</t>
  </si>
  <si>
    <t>млн.руб.</t>
  </si>
  <si>
    <t>%</t>
  </si>
  <si>
    <t>Масло животное</t>
  </si>
  <si>
    <t>Кондитерские изделия</t>
  </si>
  <si>
    <t>Хлеб и хлебобулочные изделия</t>
  </si>
  <si>
    <t>Финансовый результат (прибыль(+), убыток (-))</t>
  </si>
  <si>
    <t>Прибыль прибыльных предприятий</t>
  </si>
  <si>
    <t>человек</t>
  </si>
  <si>
    <t>ПОТРЕБИТЕЛЬСКИЙ  РЫНОК</t>
  </si>
  <si>
    <t>Цельномолочная продукция в пересчете на молоко</t>
  </si>
  <si>
    <t>тонн</t>
  </si>
  <si>
    <t>Индекс-дефлятор к предыдущему году</t>
  </si>
  <si>
    <t>Инвестиции в основной капитал за счет всех источников финансирования - всего</t>
  </si>
  <si>
    <t xml:space="preserve">Оборот розничной торговли </t>
  </si>
  <si>
    <t>Индекс-дефлятор оборота розничной торговли</t>
  </si>
  <si>
    <t xml:space="preserve">Объем платных услуг населению </t>
  </si>
  <si>
    <t>Индекс-дефлятор по платным услугам</t>
  </si>
  <si>
    <t>ПРОИЗВОДСТВО ВАЖНЕЙШИХ ВИДОВ ПРОДУКЦИИ В НАТУРАЛЬНОМ ВЫРАЖЕНИИ</t>
  </si>
  <si>
    <t>СТРОИТЕЛЬСТВО и  ИНВЕСТИЦИИ</t>
  </si>
  <si>
    <t>млн. рублей в ценах соотв.лет</t>
  </si>
  <si>
    <t>млн. руб. в ценах соотв. лет</t>
  </si>
  <si>
    <t>% к пред. году</t>
  </si>
  <si>
    <t>кв.м общей площади</t>
  </si>
  <si>
    <t>Ввод в действие жилых домов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</si>
  <si>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9"/>
        <color indexed="8"/>
        <rFont val="Tahoma"/>
        <family val="2"/>
      </rPr>
      <t>Обрабатывающие производства</t>
    </r>
  </si>
  <si>
    <t>ДЕМОГРАФИЧЕСКИЕ ПОКАЗАТЕЛИ</t>
  </si>
  <si>
    <t>Общий коэффициент рождаемости</t>
  </si>
  <si>
    <t>ПРОМЫШЛЕННОЕ ПРОИЗВОДСТВО</t>
  </si>
  <si>
    <t xml:space="preserve">ТРУД И ЗАНЯТОСТЬ     </t>
  </si>
  <si>
    <t>ФИНАНСЫ</t>
  </si>
  <si>
    <t>число родившихся на 1000 человек населения</t>
  </si>
  <si>
    <t>число умерших на 1000 человек населения</t>
  </si>
  <si>
    <t>Численность занятых в экономике (среднегодовая)</t>
  </si>
  <si>
    <t>Численность безработных, зарегистрированных в службах занятости</t>
  </si>
  <si>
    <t>Среднесписочная численность работников организаций - всего</t>
  </si>
  <si>
    <t>Фонд начисленной заработной платы всех работников</t>
  </si>
  <si>
    <t>млн.рублей</t>
  </si>
  <si>
    <t>А</t>
  </si>
  <si>
    <t>Б</t>
  </si>
  <si>
    <t>Численность постоянного населения (среднегодовая)</t>
  </si>
  <si>
    <t xml:space="preserve">Число родившихся </t>
  </si>
  <si>
    <t>Число умерших</t>
  </si>
  <si>
    <t>Сальдо миграции</t>
  </si>
  <si>
    <t>прогноз</t>
  </si>
  <si>
    <t>ОДОБРЕН</t>
  </si>
  <si>
    <t>Среднемесячная заработная плата одного работника</t>
  </si>
  <si>
    <t>рублей</t>
  </si>
  <si>
    <t>в % к предыдущему году</t>
  </si>
  <si>
    <t xml:space="preserve">    то же</t>
  </si>
  <si>
    <t>Уровень регистрируемой безработицы (к численности населения в трудоспособном возрасте)</t>
  </si>
  <si>
    <t>-</t>
  </si>
  <si>
    <t>Общий коэффициент смертности</t>
  </si>
  <si>
    <t>Численность трудовых ресурсов (в среднегодовом исчислении)</t>
  </si>
  <si>
    <t>2015 год,
отчет</t>
  </si>
  <si>
    <t>2016 год,
отчет</t>
  </si>
  <si>
    <t>2017 год, оценка</t>
  </si>
  <si>
    <t>консервативный</t>
  </si>
  <si>
    <t>базовый</t>
  </si>
  <si>
    <t>целевой</t>
  </si>
  <si>
    <r>
      <t xml:space="preserve">Объем отгруженных товаров собственного произ-водства, выполненных работ и услуг собственными силами -D </t>
    </r>
    <r>
      <rPr>
        <b/>
        <sz val="9"/>
        <color indexed="8"/>
        <rFont val="Tahoma"/>
        <family val="2"/>
      </rPr>
      <t>Обеспечение электрической энергией, газом и паром; кондиционирование воздуха</t>
    </r>
    <r>
      <rPr>
        <sz val="9"/>
        <color indexed="8"/>
        <rFont val="Tahoma"/>
        <family val="2"/>
      </rPr>
      <t xml:space="preserve">  </t>
    </r>
  </si>
  <si>
    <r>
      <t xml:space="preserve">Объем отгруженных товаров собственного произ-водства, выполненных работ и услуг собственными силами - E </t>
    </r>
    <r>
      <rPr>
        <b/>
        <sz val="9"/>
        <color indexed="8"/>
        <rFont val="Tahoma"/>
        <family val="2"/>
      </rPr>
      <t xml:space="preserve">Водоснабжение; водоотведение, организация сбора и утилизации отходов, деятельность по ликвидации загрязнений </t>
    </r>
  </si>
  <si>
    <t>распоряжением администрации муниципального 
      образования "Каргопольский муниципальный район"</t>
  </si>
  <si>
    <t xml:space="preserve">2018 год </t>
  </si>
  <si>
    <t>2019 год</t>
  </si>
  <si>
    <t xml:space="preserve">2020 год </t>
  </si>
  <si>
    <t>1 вариант</t>
  </si>
  <si>
    <t>2 вариант</t>
  </si>
  <si>
    <t>3 вариант</t>
  </si>
  <si>
    <t>Прогноз социально-экономического развития 
муниципального образования "Каргопольское" на 2018 год и плановый период 2019 и 2020 годов</t>
  </si>
  <si>
    <t xml:space="preserve">                       от "31"  октября 2017 года № 725-ро</t>
  </si>
  <si>
    <t>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</si>
</sst>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%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12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top" wrapText="1"/>
      <protection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 indent="2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/>
    </xf>
    <xf numFmtId="173" fontId="18" fillId="0" borderId="1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/>
    </xf>
    <xf numFmtId="2" fontId="18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173" fontId="18" fillId="0" borderId="11" xfId="0" applyNumberFormat="1" applyFont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173" fontId="18" fillId="0" borderId="11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1" fontId="18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tabSelected="1" zoomScale="95" zoomScaleNormal="95" zoomScaleSheetLayoutView="85" zoomScalePageLayoutView="0" workbookViewId="0" topLeftCell="A1">
      <pane xSplit="2" ySplit="10" topLeftCell="C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5" sqref="C75"/>
    </sheetView>
  </sheetViews>
  <sheetFormatPr defaultColWidth="9.00390625" defaultRowHeight="12.75"/>
  <cols>
    <col min="1" max="1" width="55.625" style="19" customWidth="1"/>
    <col min="2" max="2" width="12.50390625" style="25" customWidth="1"/>
    <col min="3" max="3" width="12.125" style="45" bestFit="1" customWidth="1"/>
    <col min="4" max="5" width="12.125" style="6" customWidth="1"/>
    <col min="6" max="6" width="12.00390625" style="6" bestFit="1" customWidth="1"/>
    <col min="7" max="7" width="12.00390625" style="6" customWidth="1"/>
    <col min="8" max="8" width="11.125" style="6" bestFit="1" customWidth="1"/>
    <col min="9" max="9" width="11.75390625" style="6" bestFit="1" customWidth="1"/>
    <col min="10" max="10" width="11.125" style="6" customWidth="1"/>
    <col min="11" max="11" width="11.75390625" style="6" bestFit="1" customWidth="1"/>
    <col min="12" max="12" width="11.125" style="6" bestFit="1" customWidth="1"/>
    <col min="13" max="13" width="11.125" style="6" customWidth="1"/>
    <col min="14" max="14" width="11.125" style="7" bestFit="1" customWidth="1"/>
    <col min="15" max="26" width="9.125" style="3" customWidth="1"/>
  </cols>
  <sheetData>
    <row r="1" spans="5:13" ht="15">
      <c r="E1" s="92"/>
      <c r="F1" s="92"/>
      <c r="G1" s="92"/>
      <c r="H1" s="92"/>
      <c r="I1" s="91" t="s">
        <v>46</v>
      </c>
      <c r="J1" s="91"/>
      <c r="K1" s="91"/>
      <c r="L1" s="91"/>
      <c r="M1" s="58"/>
    </row>
    <row r="2" spans="5:17" ht="29.25" customHeight="1">
      <c r="E2" s="47"/>
      <c r="F2" s="47"/>
      <c r="G2" s="47"/>
      <c r="H2" s="94" t="s">
        <v>63</v>
      </c>
      <c r="I2" s="94"/>
      <c r="J2" s="94"/>
      <c r="K2" s="94"/>
      <c r="L2" s="94"/>
      <c r="M2" s="94"/>
      <c r="N2" s="94"/>
      <c r="O2" s="62"/>
      <c r="P2" s="62"/>
      <c r="Q2" s="62"/>
    </row>
    <row r="3" spans="5:17" ht="15">
      <c r="E3" s="47"/>
      <c r="F3" s="47"/>
      <c r="G3" s="47"/>
      <c r="H3" s="95" t="s">
        <v>71</v>
      </c>
      <c r="I3" s="95"/>
      <c r="J3" s="95"/>
      <c r="K3" s="95"/>
      <c r="L3" s="95"/>
      <c r="M3" s="95"/>
      <c r="N3" s="95"/>
      <c r="O3" s="63"/>
      <c r="P3" s="51"/>
      <c r="Q3" s="51"/>
    </row>
    <row r="4" spans="5:17" ht="15">
      <c r="E4" s="47"/>
      <c r="F4" s="47"/>
      <c r="G4" s="47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6" s="1" customFormat="1" ht="34.5" customHeight="1">
      <c r="A5" s="93" t="s">
        <v>70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1" customFormat="1" ht="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s="1" customFormat="1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14" ht="28.5" customHeight="1">
      <c r="A8" s="79" t="s">
        <v>0</v>
      </c>
      <c r="B8" s="85" t="s">
        <v>1</v>
      </c>
      <c r="C8" s="88" t="s">
        <v>55</v>
      </c>
      <c r="D8" s="88" t="s">
        <v>56</v>
      </c>
      <c r="E8" s="76" t="s">
        <v>57</v>
      </c>
      <c r="F8" s="82" t="s">
        <v>45</v>
      </c>
      <c r="G8" s="83"/>
      <c r="H8" s="83"/>
      <c r="I8" s="83"/>
      <c r="J8" s="83"/>
      <c r="K8" s="83"/>
      <c r="L8" s="83"/>
      <c r="M8" s="83"/>
      <c r="N8" s="84"/>
    </row>
    <row r="9" spans="1:14" ht="12.75" customHeight="1">
      <c r="A9" s="80"/>
      <c r="B9" s="86"/>
      <c r="C9" s="89"/>
      <c r="D9" s="89"/>
      <c r="E9" s="77"/>
      <c r="F9" s="82" t="s">
        <v>64</v>
      </c>
      <c r="G9" s="83"/>
      <c r="H9" s="84"/>
      <c r="I9" s="82" t="s">
        <v>65</v>
      </c>
      <c r="J9" s="83"/>
      <c r="K9" s="84"/>
      <c r="L9" s="82" t="s">
        <v>66</v>
      </c>
      <c r="M9" s="83"/>
      <c r="N9" s="84"/>
    </row>
    <row r="10" spans="1:14" ht="32.25" customHeight="1">
      <c r="A10" s="81"/>
      <c r="B10" s="87"/>
      <c r="C10" s="90"/>
      <c r="D10" s="90"/>
      <c r="E10" s="78"/>
      <c r="F10" s="68" t="s">
        <v>58</v>
      </c>
      <c r="G10" s="68" t="s">
        <v>59</v>
      </c>
      <c r="H10" s="68" t="s">
        <v>60</v>
      </c>
      <c r="I10" s="69" t="s">
        <v>58</v>
      </c>
      <c r="J10" s="69" t="s">
        <v>59</v>
      </c>
      <c r="K10" s="69" t="s">
        <v>60</v>
      </c>
      <c r="L10" s="69" t="s">
        <v>58</v>
      </c>
      <c r="M10" s="69" t="s">
        <v>59</v>
      </c>
      <c r="N10" s="69" t="s">
        <v>60</v>
      </c>
    </row>
    <row r="11" spans="1:14" ht="15" customHeight="1">
      <c r="A11" s="65"/>
      <c r="B11" s="66"/>
      <c r="C11" s="33"/>
      <c r="D11" s="33"/>
      <c r="E11" s="64"/>
      <c r="F11" s="68" t="s">
        <v>67</v>
      </c>
      <c r="G11" s="68" t="s">
        <v>68</v>
      </c>
      <c r="H11" s="68" t="s">
        <v>69</v>
      </c>
      <c r="I11" s="69" t="s">
        <v>67</v>
      </c>
      <c r="J11" s="69" t="s">
        <v>68</v>
      </c>
      <c r="K11" s="69" t="s">
        <v>69</v>
      </c>
      <c r="L11" s="69" t="s">
        <v>67</v>
      </c>
      <c r="M11" s="69" t="s">
        <v>68</v>
      </c>
      <c r="N11" s="69" t="s">
        <v>69</v>
      </c>
    </row>
    <row r="12" spans="1:26" s="39" customFormat="1" ht="12.75">
      <c r="A12" s="40" t="s">
        <v>39</v>
      </c>
      <c r="B12" s="40" t="s">
        <v>40</v>
      </c>
      <c r="C12" s="40">
        <v>1</v>
      </c>
      <c r="D12" s="40">
        <v>2</v>
      </c>
      <c r="E12" s="40">
        <v>3</v>
      </c>
      <c r="F12" s="40">
        <v>4</v>
      </c>
      <c r="G12" s="40">
        <v>5</v>
      </c>
      <c r="H12" s="40">
        <v>6</v>
      </c>
      <c r="I12" s="40">
        <v>7</v>
      </c>
      <c r="J12" s="40">
        <v>8</v>
      </c>
      <c r="K12" s="40">
        <v>9</v>
      </c>
      <c r="L12" s="40">
        <v>10</v>
      </c>
      <c r="M12" s="40">
        <v>11</v>
      </c>
      <c r="N12" s="40">
        <v>12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14" ht="13.5">
      <c r="A13" s="36" t="s">
        <v>27</v>
      </c>
      <c r="B13" s="34"/>
      <c r="C13" s="35"/>
      <c r="D13" s="35"/>
      <c r="E13" s="33"/>
      <c r="F13" s="33"/>
      <c r="G13" s="33"/>
      <c r="H13" s="33"/>
      <c r="I13" s="33"/>
      <c r="J13" s="33"/>
      <c r="K13" s="27"/>
      <c r="L13" s="27"/>
      <c r="M13" s="27"/>
      <c r="N13" s="27"/>
    </row>
    <row r="14" spans="1:14" ht="13.5">
      <c r="A14" s="37" t="s">
        <v>41</v>
      </c>
      <c r="B14" s="34" t="s">
        <v>9</v>
      </c>
      <c r="C14" s="46">
        <v>10056</v>
      </c>
      <c r="D14" s="70">
        <v>10061</v>
      </c>
      <c r="E14" s="71">
        <v>10062</v>
      </c>
      <c r="F14" s="71">
        <v>10000</v>
      </c>
      <c r="G14" s="71">
        <v>10010</v>
      </c>
      <c r="H14" s="71">
        <v>10020</v>
      </c>
      <c r="I14" s="71">
        <v>10000</v>
      </c>
      <c r="J14" s="71">
        <v>10000</v>
      </c>
      <c r="K14" s="71">
        <v>10010</v>
      </c>
      <c r="L14" s="71">
        <v>9970</v>
      </c>
      <c r="M14" s="71">
        <v>9970</v>
      </c>
      <c r="N14" s="71">
        <v>9980</v>
      </c>
    </row>
    <row r="15" spans="1:14" ht="40.5">
      <c r="A15" s="37" t="s">
        <v>28</v>
      </c>
      <c r="B15" s="34" t="s">
        <v>32</v>
      </c>
      <c r="C15" s="59">
        <v>13</v>
      </c>
      <c r="D15" s="72">
        <f>D17/D14*1000</f>
        <v>14.710267369048802</v>
      </c>
      <c r="E15" s="72">
        <f>E17/E14*1000</f>
        <v>14.907573047107931</v>
      </c>
      <c r="F15" s="72">
        <f aca="true" t="shared" si="0" ref="F15:N15">F17/F14*1000</f>
        <v>13</v>
      </c>
      <c r="G15" s="72">
        <f t="shared" si="0"/>
        <v>13.486513486513486</v>
      </c>
      <c r="H15" s="72">
        <f t="shared" si="0"/>
        <v>13.972055888223553</v>
      </c>
      <c r="I15" s="72">
        <f t="shared" si="0"/>
        <v>18</v>
      </c>
      <c r="J15" s="72">
        <f>J17/J14*1000</f>
        <v>19</v>
      </c>
      <c r="K15" s="72">
        <f t="shared" si="0"/>
        <v>18.98101898101898</v>
      </c>
      <c r="L15" s="72">
        <f t="shared" si="0"/>
        <v>12.036108324974924</v>
      </c>
      <c r="M15" s="72">
        <f t="shared" si="0"/>
        <v>13.039117352056168</v>
      </c>
      <c r="N15" s="72">
        <f t="shared" si="0"/>
        <v>14.02805611222445</v>
      </c>
    </row>
    <row r="16" spans="1:14" ht="30">
      <c r="A16" s="37" t="s">
        <v>53</v>
      </c>
      <c r="B16" s="34" t="s">
        <v>33</v>
      </c>
      <c r="C16" s="59">
        <v>15.1</v>
      </c>
      <c r="D16" s="72">
        <f>D18/D14*1000</f>
        <v>13.91511778153265</v>
      </c>
      <c r="E16" s="72">
        <f aca="true" t="shared" si="1" ref="E16:N16">E18/E14*1000</f>
        <v>14.410653945537666</v>
      </c>
      <c r="F16" s="72">
        <f>F18/F14*1000</f>
        <v>15</v>
      </c>
      <c r="G16" s="72">
        <f t="shared" si="1"/>
        <v>13.486513486513486</v>
      </c>
      <c r="H16" s="72">
        <f t="shared" si="1"/>
        <v>12.974051896207584</v>
      </c>
      <c r="I16" s="72">
        <f t="shared" si="1"/>
        <v>10.4</v>
      </c>
      <c r="J16" s="72">
        <f t="shared" si="1"/>
        <v>10</v>
      </c>
      <c r="K16" s="72">
        <f t="shared" si="1"/>
        <v>9.99000999000999</v>
      </c>
      <c r="L16" s="72">
        <f t="shared" si="1"/>
        <v>16.549648946840524</v>
      </c>
      <c r="M16" s="72">
        <f t="shared" si="1"/>
        <v>15.045135406218655</v>
      </c>
      <c r="N16" s="72">
        <f t="shared" si="1"/>
        <v>14.529058116232466</v>
      </c>
    </row>
    <row r="17" spans="1:17" ht="13.5">
      <c r="A17" s="37" t="s">
        <v>42</v>
      </c>
      <c r="B17" s="34" t="s">
        <v>9</v>
      </c>
      <c r="C17" s="46">
        <v>131</v>
      </c>
      <c r="D17" s="70">
        <v>148</v>
      </c>
      <c r="E17" s="73">
        <v>150</v>
      </c>
      <c r="F17" s="73">
        <v>130</v>
      </c>
      <c r="G17" s="73">
        <v>135</v>
      </c>
      <c r="H17" s="73">
        <v>140</v>
      </c>
      <c r="I17" s="73">
        <v>180</v>
      </c>
      <c r="J17" s="73">
        <v>190</v>
      </c>
      <c r="K17" s="73">
        <v>190</v>
      </c>
      <c r="L17" s="73">
        <v>120</v>
      </c>
      <c r="M17" s="73">
        <v>130</v>
      </c>
      <c r="N17" s="73">
        <v>140</v>
      </c>
      <c r="O17" s="60"/>
      <c r="P17" s="61"/>
      <c r="Q17" s="61"/>
    </row>
    <row r="18" spans="1:14" ht="13.5">
      <c r="A18" s="37" t="s">
        <v>43</v>
      </c>
      <c r="B18" s="34" t="s">
        <v>9</v>
      </c>
      <c r="C18" s="46">
        <v>152</v>
      </c>
      <c r="D18" s="70">
        <v>140</v>
      </c>
      <c r="E18" s="73">
        <v>145</v>
      </c>
      <c r="F18" s="73">
        <v>150</v>
      </c>
      <c r="G18" s="73">
        <v>135</v>
      </c>
      <c r="H18" s="73">
        <v>130</v>
      </c>
      <c r="I18" s="73">
        <v>104</v>
      </c>
      <c r="J18" s="73">
        <v>100</v>
      </c>
      <c r="K18" s="73">
        <v>100</v>
      </c>
      <c r="L18" s="73">
        <v>165</v>
      </c>
      <c r="M18" s="73">
        <v>150</v>
      </c>
      <c r="N18" s="73">
        <v>145</v>
      </c>
    </row>
    <row r="19" spans="1:14" ht="13.5">
      <c r="A19" s="37" t="s">
        <v>44</v>
      </c>
      <c r="B19" s="34" t="s">
        <v>9</v>
      </c>
      <c r="C19" s="46">
        <v>25</v>
      </c>
      <c r="D19" s="70">
        <v>-4</v>
      </c>
      <c r="E19" s="73">
        <v>-7</v>
      </c>
      <c r="F19" s="73">
        <v>-116</v>
      </c>
      <c r="G19" s="73">
        <v>116</v>
      </c>
      <c r="H19" s="73">
        <v>-106</v>
      </c>
      <c r="I19" s="73">
        <v>60</v>
      </c>
      <c r="J19" s="73">
        <v>6</v>
      </c>
      <c r="K19" s="73">
        <v>-14</v>
      </c>
      <c r="L19" s="73">
        <v>-151</v>
      </c>
      <c r="M19" s="73">
        <v>-136</v>
      </c>
      <c r="N19" s="73">
        <v>-131</v>
      </c>
    </row>
    <row r="20" spans="1:14" ht="13.5">
      <c r="A20" s="8" t="s">
        <v>29</v>
      </c>
      <c r="B20" s="20"/>
      <c r="C20" s="41"/>
      <c r="D20" s="53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33.75">
      <c r="A21" s="9" t="s">
        <v>26</v>
      </c>
      <c r="B21" s="20" t="s">
        <v>21</v>
      </c>
      <c r="C21" s="49">
        <v>35</v>
      </c>
      <c r="D21" s="52">
        <v>35.7</v>
      </c>
      <c r="E21" s="52">
        <v>37.5</v>
      </c>
      <c r="F21" s="52">
        <v>39.28</v>
      </c>
      <c r="G21" s="52">
        <v>39.3</v>
      </c>
      <c r="H21" s="52">
        <v>39.34</v>
      </c>
      <c r="I21" s="52">
        <v>40.6</v>
      </c>
      <c r="J21" s="52">
        <v>41</v>
      </c>
      <c r="K21" s="52">
        <v>41.07</v>
      </c>
      <c r="L21" s="52">
        <v>42.2</v>
      </c>
      <c r="M21" s="52">
        <v>42.64</v>
      </c>
      <c r="N21" s="52">
        <v>42.79</v>
      </c>
    </row>
    <row r="22" spans="1:14" ht="13.5">
      <c r="A22" s="10" t="s">
        <v>13</v>
      </c>
      <c r="B22" s="20" t="s">
        <v>3</v>
      </c>
      <c r="C22" s="49">
        <v>116.6</v>
      </c>
      <c r="D22" s="52">
        <v>102.2</v>
      </c>
      <c r="E22" s="52">
        <v>105</v>
      </c>
      <c r="F22" s="52">
        <v>105</v>
      </c>
      <c r="G22" s="52">
        <v>105.1</v>
      </c>
      <c r="H22" s="52">
        <v>104.9</v>
      </c>
      <c r="I22" s="52">
        <v>103.5</v>
      </c>
      <c r="J22" s="52">
        <v>104.3</v>
      </c>
      <c r="K22" s="52">
        <v>104.4</v>
      </c>
      <c r="L22" s="52">
        <v>104</v>
      </c>
      <c r="M22" s="52">
        <v>104</v>
      </c>
      <c r="N22" s="52">
        <v>104</v>
      </c>
    </row>
    <row r="23" spans="1:14" ht="51" customHeight="1">
      <c r="A23" s="9" t="s">
        <v>61</v>
      </c>
      <c r="B23" s="20" t="s">
        <v>21</v>
      </c>
      <c r="C23" s="49">
        <v>43</v>
      </c>
      <c r="D23" s="52">
        <v>51.02</v>
      </c>
      <c r="E23" s="52">
        <v>56.28</v>
      </c>
      <c r="F23" s="52">
        <v>55.67</v>
      </c>
      <c r="G23" s="52">
        <v>56.21</v>
      </c>
      <c r="H23" s="52">
        <v>56.95</v>
      </c>
      <c r="I23" s="52">
        <v>55.7</v>
      </c>
      <c r="J23" s="52">
        <v>56.37</v>
      </c>
      <c r="K23" s="52">
        <v>57</v>
      </c>
      <c r="L23" s="52">
        <v>55.85</v>
      </c>
      <c r="M23" s="52">
        <v>56.84</v>
      </c>
      <c r="N23" s="52">
        <v>57.15</v>
      </c>
    </row>
    <row r="24" spans="1:14" ht="13.5">
      <c r="A24" s="10" t="s">
        <v>13</v>
      </c>
      <c r="B24" s="20" t="s">
        <v>3</v>
      </c>
      <c r="C24" s="49">
        <v>105.4</v>
      </c>
      <c r="D24" s="52">
        <v>105.3</v>
      </c>
      <c r="E24" s="52">
        <v>105.4</v>
      </c>
      <c r="F24" s="52">
        <v>104.7</v>
      </c>
      <c r="G24" s="52">
        <v>104.7</v>
      </c>
      <c r="H24" s="52">
        <v>104.7</v>
      </c>
      <c r="I24" s="52">
        <v>105.4</v>
      </c>
      <c r="J24" s="52">
        <v>105.4</v>
      </c>
      <c r="K24" s="52">
        <v>105.4</v>
      </c>
      <c r="L24" s="52">
        <v>104</v>
      </c>
      <c r="M24" s="52">
        <v>104</v>
      </c>
      <c r="N24" s="52">
        <v>104</v>
      </c>
    </row>
    <row r="25" spans="1:14" ht="68.25" customHeight="1">
      <c r="A25" s="9" t="s">
        <v>62</v>
      </c>
      <c r="B25" s="20" t="s">
        <v>21</v>
      </c>
      <c r="C25" s="49">
        <v>16.88</v>
      </c>
      <c r="D25" s="52">
        <v>17.95</v>
      </c>
      <c r="E25" s="52">
        <v>18.13</v>
      </c>
      <c r="F25" s="52">
        <v>17.6</v>
      </c>
      <c r="G25" s="52">
        <v>17.84</v>
      </c>
      <c r="H25" s="52">
        <v>18.05</v>
      </c>
      <c r="I25" s="52">
        <v>17.82</v>
      </c>
      <c r="J25" s="52">
        <v>18.03</v>
      </c>
      <c r="K25" s="52">
        <v>18.11</v>
      </c>
      <c r="L25" s="52">
        <v>18</v>
      </c>
      <c r="M25" s="52">
        <v>18.09</v>
      </c>
      <c r="N25" s="52">
        <v>18.15</v>
      </c>
    </row>
    <row r="26" spans="1:14" ht="13.5">
      <c r="A26" s="10" t="s">
        <v>13</v>
      </c>
      <c r="B26" s="20" t="s">
        <v>3</v>
      </c>
      <c r="C26" s="67" t="s">
        <v>52</v>
      </c>
      <c r="D26" s="52">
        <v>99.7</v>
      </c>
      <c r="E26" s="52">
        <v>107.4</v>
      </c>
      <c r="F26" s="52">
        <v>103.7</v>
      </c>
      <c r="G26" s="52">
        <v>103.7</v>
      </c>
      <c r="H26" s="52">
        <v>103.7</v>
      </c>
      <c r="I26" s="52">
        <v>104</v>
      </c>
      <c r="J26" s="52">
        <v>104</v>
      </c>
      <c r="K26" s="52">
        <v>104</v>
      </c>
      <c r="L26" s="52">
        <v>104</v>
      </c>
      <c r="M26" s="52">
        <v>104</v>
      </c>
      <c r="N26" s="52">
        <v>104</v>
      </c>
    </row>
    <row r="27" spans="1:26" s="2" customFormat="1" ht="13.5">
      <c r="A27" s="11"/>
      <c r="B27" s="21"/>
      <c r="C27" s="3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2" customFormat="1" ht="28.5" customHeight="1">
      <c r="A28" s="12" t="s">
        <v>19</v>
      </c>
      <c r="B28" s="21"/>
      <c r="C28" s="32"/>
      <c r="D28" s="54"/>
      <c r="E28" s="54"/>
      <c r="F28" s="54"/>
      <c r="G28" s="54"/>
      <c r="H28" s="54"/>
      <c r="I28" s="54"/>
      <c r="J28" s="54"/>
      <c r="K28" s="44"/>
      <c r="L28" s="44"/>
      <c r="M28" s="44"/>
      <c r="N28" s="4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2" customFormat="1" ht="13.5">
      <c r="A29" s="14" t="s">
        <v>11</v>
      </c>
      <c r="B29" s="23" t="s">
        <v>12</v>
      </c>
      <c r="C29" s="49">
        <v>2534</v>
      </c>
      <c r="D29" s="52">
        <v>3406</v>
      </c>
      <c r="E29" s="52">
        <v>3430</v>
      </c>
      <c r="F29" s="52">
        <v>3430</v>
      </c>
      <c r="G29" s="52">
        <v>3500</v>
      </c>
      <c r="H29" s="52">
        <v>3600</v>
      </c>
      <c r="I29" s="52">
        <v>3600</v>
      </c>
      <c r="J29" s="52">
        <v>3640</v>
      </c>
      <c r="K29" s="52">
        <v>3700</v>
      </c>
      <c r="L29" s="52">
        <v>3700</v>
      </c>
      <c r="M29" s="52">
        <v>3720</v>
      </c>
      <c r="N29" s="52">
        <v>3750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" customFormat="1" ht="13.5">
      <c r="A30" s="14" t="s">
        <v>4</v>
      </c>
      <c r="B30" s="23" t="s">
        <v>12</v>
      </c>
      <c r="C30" s="49">
        <v>162</v>
      </c>
      <c r="D30" s="52">
        <v>147</v>
      </c>
      <c r="E30" s="52">
        <v>150</v>
      </c>
      <c r="F30" s="52">
        <v>154</v>
      </c>
      <c r="G30" s="52">
        <v>160</v>
      </c>
      <c r="H30" s="52">
        <v>165</v>
      </c>
      <c r="I30" s="52">
        <v>158</v>
      </c>
      <c r="J30" s="52">
        <v>164</v>
      </c>
      <c r="K30" s="52">
        <v>170</v>
      </c>
      <c r="L30" s="52">
        <v>162</v>
      </c>
      <c r="M30" s="52">
        <v>170</v>
      </c>
      <c r="N30" s="52">
        <v>175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13.5">
      <c r="A31" s="14" t="s">
        <v>5</v>
      </c>
      <c r="B31" s="23" t="s">
        <v>12</v>
      </c>
      <c r="C31" s="49">
        <v>98.2</v>
      </c>
      <c r="D31" s="52">
        <v>127.3</v>
      </c>
      <c r="E31" s="52">
        <v>122</v>
      </c>
      <c r="F31" s="52">
        <v>129</v>
      </c>
      <c r="G31" s="52">
        <v>133.4</v>
      </c>
      <c r="H31" s="52">
        <v>135</v>
      </c>
      <c r="I31" s="52">
        <v>133</v>
      </c>
      <c r="J31" s="52">
        <v>138.7</v>
      </c>
      <c r="K31" s="52">
        <v>145</v>
      </c>
      <c r="L31" s="52">
        <v>136</v>
      </c>
      <c r="M31" s="52">
        <v>142</v>
      </c>
      <c r="N31" s="52">
        <v>149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13.5">
      <c r="A32" s="14" t="s">
        <v>6</v>
      </c>
      <c r="B32" s="23" t="s">
        <v>12</v>
      </c>
      <c r="C32" s="49">
        <v>684.8</v>
      </c>
      <c r="D32" s="52">
        <v>689.8</v>
      </c>
      <c r="E32" s="52">
        <v>615</v>
      </c>
      <c r="F32" s="52">
        <v>638</v>
      </c>
      <c r="G32" s="52">
        <v>647</v>
      </c>
      <c r="H32" s="52">
        <v>660</v>
      </c>
      <c r="I32" s="52">
        <v>661</v>
      </c>
      <c r="J32" s="52">
        <v>675</v>
      </c>
      <c r="K32" s="52">
        <v>690</v>
      </c>
      <c r="L32" s="52">
        <v>693</v>
      </c>
      <c r="M32" s="52">
        <v>715</v>
      </c>
      <c r="N32" s="52">
        <v>730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4" ht="13.5">
      <c r="A33" s="13"/>
      <c r="B33" s="22"/>
      <c r="C33" s="42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44"/>
    </row>
    <row r="34" spans="1:14" ht="13.5">
      <c r="A34" s="18" t="s">
        <v>10</v>
      </c>
      <c r="B34" s="22"/>
      <c r="C34" s="42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44"/>
    </row>
    <row r="35" spans="1:14" ht="27.75" customHeight="1">
      <c r="A35" s="13" t="s">
        <v>15</v>
      </c>
      <c r="B35" s="22" t="s">
        <v>22</v>
      </c>
      <c r="C35" s="49">
        <v>1096.11</v>
      </c>
      <c r="D35" s="52">
        <v>1062.45</v>
      </c>
      <c r="E35" s="52">
        <v>1087.94</v>
      </c>
      <c r="F35" s="52">
        <v>1142.59</v>
      </c>
      <c r="G35" s="52">
        <v>1166.1</v>
      </c>
      <c r="H35" s="52">
        <v>1199.44</v>
      </c>
      <c r="I35" s="52">
        <v>1217.2</v>
      </c>
      <c r="J35" s="52">
        <v>1241.05</v>
      </c>
      <c r="K35" s="52">
        <v>1264.18</v>
      </c>
      <c r="L35" s="52">
        <v>1286.66</v>
      </c>
      <c r="M35" s="52">
        <v>1306.38</v>
      </c>
      <c r="N35" s="52">
        <v>1329.39</v>
      </c>
    </row>
    <row r="36" spans="1:14" ht="13.5">
      <c r="A36" s="15" t="s">
        <v>16</v>
      </c>
      <c r="B36" s="22" t="s">
        <v>23</v>
      </c>
      <c r="C36" s="49">
        <v>116.3</v>
      </c>
      <c r="D36" s="52">
        <v>107.8</v>
      </c>
      <c r="E36" s="52">
        <v>104.1</v>
      </c>
      <c r="F36" s="52">
        <v>104</v>
      </c>
      <c r="G36" s="52">
        <v>104</v>
      </c>
      <c r="H36" s="52">
        <v>104</v>
      </c>
      <c r="I36" s="52">
        <v>103.8</v>
      </c>
      <c r="J36" s="52">
        <v>103.9</v>
      </c>
      <c r="K36" s="52">
        <v>103.9</v>
      </c>
      <c r="L36" s="52">
        <v>104</v>
      </c>
      <c r="M36" s="52">
        <v>103.8</v>
      </c>
      <c r="N36" s="52">
        <v>103.9</v>
      </c>
    </row>
    <row r="37" spans="1:14" ht="20.25">
      <c r="A37" s="13" t="s">
        <v>17</v>
      </c>
      <c r="B37" s="22" t="s">
        <v>22</v>
      </c>
      <c r="C37" s="49">
        <v>79.3</v>
      </c>
      <c r="D37" s="52">
        <v>88.5</v>
      </c>
      <c r="E37" s="52">
        <v>91.56</v>
      </c>
      <c r="F37" s="52">
        <v>94.8</v>
      </c>
      <c r="G37" s="52">
        <v>95</v>
      </c>
      <c r="H37" s="52">
        <v>95.7</v>
      </c>
      <c r="I37" s="52">
        <v>99.1</v>
      </c>
      <c r="J37" s="52">
        <v>99.4</v>
      </c>
      <c r="K37" s="52">
        <f>H37*K38/100</f>
        <v>100.1022</v>
      </c>
      <c r="L37" s="52">
        <v>103.5</v>
      </c>
      <c r="M37" s="52">
        <v>104</v>
      </c>
      <c r="N37" s="52">
        <v>104.7</v>
      </c>
    </row>
    <row r="38" spans="1:14" ht="13.5">
      <c r="A38" s="15" t="s">
        <v>18</v>
      </c>
      <c r="B38" s="22" t="s">
        <v>23</v>
      </c>
      <c r="C38" s="49">
        <v>109</v>
      </c>
      <c r="D38" s="52">
        <v>106.6</v>
      </c>
      <c r="E38" s="52">
        <v>104.4</v>
      </c>
      <c r="F38" s="52">
        <v>104.7</v>
      </c>
      <c r="G38" s="52">
        <v>104.6</v>
      </c>
      <c r="H38" s="52">
        <v>104.5</v>
      </c>
      <c r="I38" s="52">
        <v>104.6</v>
      </c>
      <c r="J38" s="52">
        <v>104.6</v>
      </c>
      <c r="K38" s="52">
        <v>104.6</v>
      </c>
      <c r="L38" s="52">
        <v>104.4</v>
      </c>
      <c r="M38" s="52">
        <v>104.6</v>
      </c>
      <c r="N38" s="52">
        <v>104.6</v>
      </c>
    </row>
    <row r="39" spans="1:26" s="31" customFormat="1" ht="12.75" customHeight="1">
      <c r="A39" s="28"/>
      <c r="B39" s="29"/>
      <c r="C39" s="32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2" customFormat="1" ht="13.5">
      <c r="A40" s="16" t="s">
        <v>20</v>
      </c>
      <c r="B40" s="23"/>
      <c r="C40" s="42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2" customFormat="1" ht="20.25">
      <c r="A41" s="10" t="s">
        <v>25</v>
      </c>
      <c r="B41" s="22" t="s">
        <v>24</v>
      </c>
      <c r="C41" s="52">
        <v>4268</v>
      </c>
      <c r="D41" s="50">
        <v>3309</v>
      </c>
      <c r="E41" s="50">
        <v>2376</v>
      </c>
      <c r="F41" s="50">
        <v>2070</v>
      </c>
      <c r="G41" s="50">
        <v>2880</v>
      </c>
      <c r="H41" s="50">
        <v>3600</v>
      </c>
      <c r="I41" s="50">
        <v>2680</v>
      </c>
      <c r="J41" s="50">
        <v>3680</v>
      </c>
      <c r="K41" s="50">
        <v>5690</v>
      </c>
      <c r="L41" s="50">
        <v>2680</v>
      </c>
      <c r="M41" s="50">
        <v>3810</v>
      </c>
      <c r="N41" s="50">
        <v>5760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2" customFormat="1" ht="22.5">
      <c r="A42" s="13" t="s">
        <v>14</v>
      </c>
      <c r="B42" s="24" t="s">
        <v>22</v>
      </c>
      <c r="C42" s="49">
        <v>364.9</v>
      </c>
      <c r="D42" s="50">
        <v>318.9</v>
      </c>
      <c r="E42" s="50">
        <v>153.5</v>
      </c>
      <c r="F42" s="50">
        <v>211.2</v>
      </c>
      <c r="G42" s="50">
        <v>353.6</v>
      </c>
      <c r="H42" s="50">
        <v>440</v>
      </c>
      <c r="I42" s="50">
        <v>256</v>
      </c>
      <c r="J42" s="50">
        <v>360</v>
      </c>
      <c r="K42" s="50">
        <v>560</v>
      </c>
      <c r="L42" s="50">
        <v>260</v>
      </c>
      <c r="M42" s="50">
        <v>364</v>
      </c>
      <c r="N42" s="50">
        <v>568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2" customFormat="1" ht="13.5">
      <c r="A43" s="13"/>
      <c r="B43" s="24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2" customFormat="1" ht="16.5" customHeight="1">
      <c r="A44" s="16" t="s">
        <v>31</v>
      </c>
      <c r="B44" s="23"/>
      <c r="C44" s="42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2" customFormat="1" ht="13.5">
      <c r="A45" s="14" t="s">
        <v>7</v>
      </c>
      <c r="B45" s="23" t="s">
        <v>2</v>
      </c>
      <c r="C45" s="49">
        <v>22.5</v>
      </c>
      <c r="D45" s="52">
        <v>52.5</v>
      </c>
      <c r="E45" s="50">
        <v>3.5</v>
      </c>
      <c r="F45" s="50">
        <v>-1.8</v>
      </c>
      <c r="G45" s="50">
        <v>-0.8</v>
      </c>
      <c r="H45" s="50">
        <v>1</v>
      </c>
      <c r="I45" s="50">
        <v>-0.9</v>
      </c>
      <c r="J45" s="50">
        <v>0.9</v>
      </c>
      <c r="K45" s="50">
        <v>2</v>
      </c>
      <c r="L45" s="50">
        <v>1</v>
      </c>
      <c r="M45" s="50">
        <v>2</v>
      </c>
      <c r="N45" s="50">
        <v>2.8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2" customFormat="1" ht="13.5">
      <c r="A46" s="14" t="s">
        <v>8</v>
      </c>
      <c r="B46" s="23" t="s">
        <v>2</v>
      </c>
      <c r="C46" s="49">
        <v>52</v>
      </c>
      <c r="D46" s="52">
        <v>74.08</v>
      </c>
      <c r="E46" s="50">
        <v>31.7</v>
      </c>
      <c r="F46" s="50">
        <v>21</v>
      </c>
      <c r="G46" s="50">
        <v>24.5</v>
      </c>
      <c r="H46" s="50">
        <v>26.6</v>
      </c>
      <c r="I46" s="50">
        <v>24</v>
      </c>
      <c r="J46" s="50">
        <v>26.3</v>
      </c>
      <c r="K46" s="50">
        <v>28</v>
      </c>
      <c r="L46" s="50">
        <v>26.6</v>
      </c>
      <c r="M46" s="50">
        <v>28</v>
      </c>
      <c r="N46" s="50">
        <v>30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2" customFormat="1" ht="14.25" customHeight="1">
      <c r="A47" s="16"/>
      <c r="B47" s="23"/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14" ht="13.5">
      <c r="A48" s="16" t="s">
        <v>30</v>
      </c>
      <c r="B48" s="2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3.5">
      <c r="A49" s="17"/>
      <c r="B49" s="2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3.5">
      <c r="A50" s="14" t="s">
        <v>54</v>
      </c>
      <c r="B50" s="23" t="s">
        <v>9</v>
      </c>
      <c r="C50" s="32">
        <v>5616</v>
      </c>
      <c r="D50" s="44">
        <v>5270</v>
      </c>
      <c r="E50" s="44">
        <v>5123</v>
      </c>
      <c r="F50" s="44">
        <v>4999</v>
      </c>
      <c r="G50" s="44">
        <v>5029</v>
      </c>
      <c r="H50" s="44">
        <v>5059</v>
      </c>
      <c r="I50" s="44">
        <v>4895</v>
      </c>
      <c r="J50" s="44">
        <v>4999</v>
      </c>
      <c r="K50" s="44">
        <v>5039</v>
      </c>
      <c r="L50" s="44">
        <v>4840</v>
      </c>
      <c r="M50" s="44">
        <v>4846</v>
      </c>
      <c r="N50" s="44">
        <v>4989</v>
      </c>
    </row>
    <row r="51" spans="1:14" ht="18" customHeight="1">
      <c r="A51" s="14" t="s">
        <v>34</v>
      </c>
      <c r="B51" s="23" t="s">
        <v>9</v>
      </c>
      <c r="C51" s="32">
        <v>4056</v>
      </c>
      <c r="D51" s="74">
        <f>D50*71.4/100</f>
        <v>3762.7800000000007</v>
      </c>
      <c r="E51" s="74">
        <f aca="true" t="shared" si="2" ref="E51:N51">E50*71.4/100</f>
        <v>3657.822</v>
      </c>
      <c r="F51" s="74">
        <f t="shared" si="2"/>
        <v>3569.2860000000005</v>
      </c>
      <c r="G51" s="74">
        <f>G50*71.4/100</f>
        <v>3590.706</v>
      </c>
      <c r="H51" s="74">
        <f t="shared" si="2"/>
        <v>3612.126</v>
      </c>
      <c r="I51" s="74">
        <f t="shared" si="2"/>
        <v>3495.03</v>
      </c>
      <c r="J51" s="74">
        <f t="shared" si="2"/>
        <v>3569.2860000000005</v>
      </c>
      <c r="K51" s="74">
        <f t="shared" si="2"/>
        <v>3597.8460000000005</v>
      </c>
      <c r="L51" s="74">
        <f t="shared" si="2"/>
        <v>3455.76</v>
      </c>
      <c r="M51" s="74">
        <f t="shared" si="2"/>
        <v>3460.0440000000003</v>
      </c>
      <c r="N51" s="74">
        <f t="shared" si="2"/>
        <v>3562.146</v>
      </c>
    </row>
    <row r="52" spans="1:14" ht="22.5">
      <c r="A52" s="14" t="s">
        <v>51</v>
      </c>
      <c r="B52" s="23" t="s">
        <v>3</v>
      </c>
      <c r="C52" s="49">
        <v>4.56</v>
      </c>
      <c r="D52" s="52">
        <f>D53/D50*100</f>
        <v>4.326375711574952</v>
      </c>
      <c r="E52" s="52">
        <f>E53/5123*100</f>
        <v>5.055631465937927</v>
      </c>
      <c r="F52" s="52">
        <f>F53/F50*100</f>
        <v>5.181036207241449</v>
      </c>
      <c r="G52" s="52">
        <f>G53/5026*100</f>
        <v>4.715479506565858</v>
      </c>
      <c r="H52" s="52">
        <f>H53/H50*100</f>
        <v>4.24985174935758</v>
      </c>
      <c r="I52" s="52">
        <f>I53/I50*100</f>
        <v>4.902962206332993</v>
      </c>
      <c r="J52" s="52">
        <f>J53/4872*100</f>
        <v>4.720853858784893</v>
      </c>
      <c r="K52" s="52">
        <f>K53/K50*100</f>
        <v>4.266719587219686</v>
      </c>
      <c r="L52" s="52">
        <f>L53/L50*100</f>
        <v>4.958677685950414</v>
      </c>
      <c r="M52" s="52">
        <f>M53/4749*100</f>
        <v>4.843124868393346</v>
      </c>
      <c r="N52" s="52">
        <f>N53/N50*100</f>
        <v>4.309480857887352</v>
      </c>
    </row>
    <row r="53" spans="1:15" ht="22.5">
      <c r="A53" s="14" t="s">
        <v>35</v>
      </c>
      <c r="B53" s="23" t="s">
        <v>9</v>
      </c>
      <c r="C53" s="32">
        <v>250</v>
      </c>
      <c r="D53" s="44">
        <v>228</v>
      </c>
      <c r="E53" s="44">
        <v>259</v>
      </c>
      <c r="F53" s="44">
        <v>259</v>
      </c>
      <c r="G53" s="44">
        <v>237</v>
      </c>
      <c r="H53" s="44">
        <v>215</v>
      </c>
      <c r="I53" s="44">
        <v>240</v>
      </c>
      <c r="J53" s="44">
        <v>230</v>
      </c>
      <c r="K53" s="44">
        <v>215</v>
      </c>
      <c r="L53" s="44">
        <v>240</v>
      </c>
      <c r="M53" s="44">
        <v>230</v>
      </c>
      <c r="N53" s="44">
        <v>215</v>
      </c>
      <c r="O53" s="57"/>
    </row>
    <row r="54" spans="1:14" ht="13.5">
      <c r="A54" s="14" t="s">
        <v>36</v>
      </c>
      <c r="B54" s="23" t="s">
        <v>9</v>
      </c>
      <c r="C54" s="32">
        <v>2727</v>
      </c>
      <c r="D54" s="44">
        <v>2588</v>
      </c>
      <c r="E54" s="44">
        <v>2574</v>
      </c>
      <c r="F54" s="44">
        <v>2530</v>
      </c>
      <c r="G54" s="44">
        <v>2538</v>
      </c>
      <c r="H54" s="44">
        <v>2541</v>
      </c>
      <c r="I54" s="44">
        <v>2397</v>
      </c>
      <c r="J54" s="44">
        <v>2403</v>
      </c>
      <c r="K54" s="44">
        <v>2418</v>
      </c>
      <c r="L54" s="44">
        <v>2380</v>
      </c>
      <c r="M54" s="44">
        <v>2394</v>
      </c>
      <c r="N54" s="44">
        <v>2408</v>
      </c>
    </row>
    <row r="55" spans="1:14" ht="13.5">
      <c r="A55" s="14" t="s">
        <v>37</v>
      </c>
      <c r="B55" s="23" t="s">
        <v>38</v>
      </c>
      <c r="C55" s="52">
        <f>12*C54*C56/1000000</f>
        <v>804.3899529600001</v>
      </c>
      <c r="D55" s="52">
        <f>12*D54*D56/1000000</f>
        <v>812.8100544000001</v>
      </c>
      <c r="E55" s="52">
        <f>12*E54*E56/1000000</f>
        <v>854.9999172</v>
      </c>
      <c r="F55" s="52">
        <f aca="true" t="shared" si="3" ref="F55:N55">12*F54*F56/1000000</f>
        <v>887.8499652</v>
      </c>
      <c r="G55" s="52">
        <f t="shared" si="3"/>
        <v>893.51995536</v>
      </c>
      <c r="H55" s="52">
        <f>12*H54*H56/1000000</f>
        <v>910.2898728000001</v>
      </c>
      <c r="I55" s="52">
        <f t="shared" si="3"/>
        <v>883.12009428</v>
      </c>
      <c r="J55" s="52">
        <f t="shared" si="3"/>
        <v>888.51991932</v>
      </c>
      <c r="K55" s="52">
        <f t="shared" si="3"/>
        <v>900.21008376</v>
      </c>
      <c r="L55" s="52">
        <f t="shared" si="3"/>
        <v>924.2698584</v>
      </c>
      <c r="M55" s="52">
        <f t="shared" si="3"/>
        <v>938.54002536</v>
      </c>
      <c r="N55" s="52">
        <f t="shared" si="3"/>
        <v>960.82002912</v>
      </c>
    </row>
    <row r="56" spans="1:14" ht="13.5">
      <c r="A56" s="14" t="s">
        <v>47</v>
      </c>
      <c r="B56" s="23" t="s">
        <v>48</v>
      </c>
      <c r="C56" s="49">
        <v>24581.04</v>
      </c>
      <c r="D56" s="52">
        <v>26172.4</v>
      </c>
      <c r="E56" s="52">
        <v>27680.65</v>
      </c>
      <c r="F56" s="52">
        <v>29244.07</v>
      </c>
      <c r="G56" s="52">
        <v>29338.06</v>
      </c>
      <c r="H56" s="52">
        <v>29853.4</v>
      </c>
      <c r="I56" s="52">
        <v>30702.27</v>
      </c>
      <c r="J56" s="52">
        <v>30812.87</v>
      </c>
      <c r="K56" s="52">
        <v>31024.61</v>
      </c>
      <c r="L56" s="52">
        <v>32362.39</v>
      </c>
      <c r="M56" s="52">
        <v>32669.87</v>
      </c>
      <c r="N56" s="52">
        <v>33250.97</v>
      </c>
    </row>
    <row r="57" spans="1:14" ht="30">
      <c r="A57" s="37" t="s">
        <v>50</v>
      </c>
      <c r="B57" s="34" t="s">
        <v>49</v>
      </c>
      <c r="C57" s="49">
        <v>104.67</v>
      </c>
      <c r="D57" s="52">
        <f>D56/C56*100</f>
        <v>106.47393275467596</v>
      </c>
      <c r="E57" s="52">
        <f>E56/D56*100</f>
        <v>105.76275007259557</v>
      </c>
      <c r="F57" s="52">
        <f>F56/E56*100</f>
        <v>105.648061010128</v>
      </c>
      <c r="G57" s="52">
        <f>G56/E56*100</f>
        <v>105.98761228511613</v>
      </c>
      <c r="H57" s="52">
        <f aca="true" t="shared" si="4" ref="H57:N57">H56/E56*100</f>
        <v>107.84934602330509</v>
      </c>
      <c r="I57" s="52">
        <f t="shared" si="4"/>
        <v>104.98631004507924</v>
      </c>
      <c r="J57" s="52">
        <f t="shared" si="4"/>
        <v>105.02695133897741</v>
      </c>
      <c r="K57" s="52">
        <f>K56/H56*100</f>
        <v>103.92320472709974</v>
      </c>
      <c r="L57" s="52">
        <f t="shared" si="4"/>
        <v>105.40715719065723</v>
      </c>
      <c r="M57" s="52">
        <f t="shared" si="4"/>
        <v>106.02670247854225</v>
      </c>
      <c r="N57" s="52">
        <f t="shared" si="4"/>
        <v>107.17610954658254</v>
      </c>
    </row>
    <row r="58" spans="4:14" ht="15">
      <c r="D58" s="75"/>
      <c r="N58" s="6"/>
    </row>
    <row r="78" ht="15">
      <c r="E78" s="6" t="s">
        <v>72</v>
      </c>
    </row>
  </sheetData>
  <sheetProtection/>
  <mergeCells count="14">
    <mergeCell ref="I1:L1"/>
    <mergeCell ref="E1:H1"/>
    <mergeCell ref="D8:D10"/>
    <mergeCell ref="A5:N5"/>
    <mergeCell ref="H2:N2"/>
    <mergeCell ref="H3:N3"/>
    <mergeCell ref="E8:E10"/>
    <mergeCell ref="A8:A10"/>
    <mergeCell ref="F8:N8"/>
    <mergeCell ref="F9:H9"/>
    <mergeCell ref="B8:B10"/>
    <mergeCell ref="C8:C10"/>
    <mergeCell ref="I9:K9"/>
    <mergeCell ref="L9:N9"/>
  </mergeCells>
  <printOptions horizontalCentered="1"/>
  <pageMargins left="0.8267716535433072" right="0" top="0.3937007874015748" bottom="0.3937007874015748" header="0.15748031496062992" footer="0.2362204724409449"/>
  <pageSetup fitToHeight="2" fitToWidth="1" horizontalDpi="300" verticalDpi="300" orientation="landscape" paperSize="9" scale="67" r:id="rId1"/>
  <headerFooter alignWithMargins="0">
    <oddFooter>&amp;C&amp;P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2017-10-26T07:59:02Z</cp:lastPrinted>
  <dcterms:created xsi:type="dcterms:W3CDTF">2001-06-14T10:07:03Z</dcterms:created>
  <dcterms:modified xsi:type="dcterms:W3CDTF">2018-01-31T10:31:59Z</dcterms:modified>
  <cp:category/>
  <cp:version/>
  <cp:contentType/>
  <cp:contentStatus/>
</cp:coreProperties>
</file>